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EdgarJosué\Documents\GitHub\Matematicas\fuentes\contenidos\grado08\guion11\Solicitudes grAficas_MA_08_11_CO\"/>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8800" windowHeight="1183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concurrentCalc="0"/>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c r="G53" i="1"/>
  <c r="I54" i="1"/>
  <c r="F54" i="1"/>
  <c r="G54" i="1"/>
  <c r="I55" i="1"/>
  <c r="H55" i="1"/>
  <c r="I56" i="1"/>
  <c r="F56" i="1"/>
  <c r="G56" i="1"/>
  <c r="I57" i="1"/>
  <c r="H57" i="1"/>
  <c r="I58" i="1"/>
  <c r="F58" i="1"/>
  <c r="G58" i="1"/>
  <c r="I59" i="1"/>
  <c r="H59" i="1"/>
  <c r="I60" i="1"/>
  <c r="F60" i="1"/>
  <c r="G60" i="1"/>
  <c r="I61" i="1"/>
  <c r="H61" i="1"/>
  <c r="I62" i="1"/>
  <c r="F62" i="1"/>
  <c r="G62" i="1"/>
  <c r="F63" i="1"/>
  <c r="G63" i="1"/>
  <c r="I63" i="1"/>
  <c r="H63" i="1"/>
  <c r="F64" i="1"/>
  <c r="G64" i="1"/>
  <c r="I64" i="1"/>
  <c r="H64" i="1"/>
  <c r="F65" i="1"/>
  <c r="G65" i="1"/>
  <c r="I65" i="1"/>
  <c r="H65" i="1"/>
  <c r="F66" i="1"/>
  <c r="G66" i="1"/>
  <c r="I66" i="1"/>
  <c r="H66" i="1"/>
  <c r="F67" i="1"/>
  <c r="G67" i="1"/>
  <c r="I67" i="1"/>
  <c r="H67" i="1"/>
  <c r="F68" i="1"/>
  <c r="G68" i="1"/>
  <c r="I68" i="1"/>
  <c r="H68" i="1"/>
  <c r="F69" i="1"/>
  <c r="G69" i="1"/>
  <c r="I69" i="1"/>
  <c r="H69" i="1"/>
  <c r="F70" i="1"/>
  <c r="G70" i="1"/>
  <c r="I70" i="1"/>
  <c r="H70" i="1"/>
  <c r="F71" i="1"/>
  <c r="G71" i="1"/>
  <c r="I71" i="1"/>
  <c r="H71" i="1"/>
  <c r="F72" i="1"/>
  <c r="G72" i="1"/>
  <c r="I72" i="1"/>
  <c r="H72" i="1"/>
  <c r="F73" i="1"/>
  <c r="G73" i="1"/>
  <c r="I73" i="1"/>
  <c r="H73" i="1"/>
  <c r="F74" i="1"/>
  <c r="G74" i="1"/>
  <c r="I74" i="1"/>
  <c r="H74" i="1"/>
  <c r="F75" i="1"/>
  <c r="G75" i="1"/>
  <c r="I75" i="1"/>
  <c r="H75" i="1"/>
  <c r="F76" i="1"/>
  <c r="G76" i="1"/>
  <c r="I76" i="1"/>
  <c r="H76" i="1"/>
  <c r="F77" i="1"/>
  <c r="G77" i="1"/>
  <c r="I77" i="1"/>
  <c r="H77" i="1"/>
  <c r="F78" i="1"/>
  <c r="G78" i="1"/>
  <c r="I78" i="1"/>
  <c r="H78" i="1"/>
  <c r="F79" i="1"/>
  <c r="G79" i="1"/>
  <c r="I79" i="1"/>
  <c r="H79" i="1"/>
  <c r="F80" i="1"/>
  <c r="G80" i="1"/>
  <c r="I80" i="1"/>
  <c r="H80" i="1"/>
  <c r="F81" i="1"/>
  <c r="G81" i="1"/>
  <c r="I81" i="1"/>
  <c r="H81" i="1"/>
  <c r="F82" i="1"/>
  <c r="G82" i="1"/>
  <c r="I82" i="1"/>
  <c r="H82" i="1"/>
  <c r="F83" i="1"/>
  <c r="G83" i="1"/>
  <c r="I83" i="1"/>
  <c r="H83" i="1"/>
  <c r="F84" i="1"/>
  <c r="G84" i="1"/>
  <c r="I84" i="1"/>
  <c r="H84" i="1"/>
  <c r="F85" i="1"/>
  <c r="G85" i="1"/>
  <c r="I85" i="1"/>
  <c r="H85" i="1"/>
  <c r="F86" i="1"/>
  <c r="G86" i="1"/>
  <c r="I86" i="1"/>
  <c r="H86" i="1"/>
  <c r="F87" i="1"/>
  <c r="G87" i="1"/>
  <c r="I87" i="1"/>
  <c r="H87" i="1"/>
  <c r="F88" i="1"/>
  <c r="G88" i="1"/>
  <c r="I88" i="1"/>
  <c r="H88" i="1"/>
  <c r="F89" i="1"/>
  <c r="G89" i="1"/>
  <c r="I89" i="1"/>
  <c r="H89" i="1"/>
  <c r="F90" i="1"/>
  <c r="G90" i="1"/>
  <c r="I90" i="1"/>
  <c r="H90" i="1"/>
  <c r="F91" i="1"/>
  <c r="G91" i="1"/>
  <c r="I91" i="1"/>
  <c r="H91" i="1"/>
  <c r="F92" i="1"/>
  <c r="G92" i="1"/>
  <c r="I92" i="1"/>
  <c r="H92" i="1"/>
  <c r="F93" i="1"/>
  <c r="G93" i="1"/>
  <c r="I93" i="1"/>
  <c r="H93" i="1"/>
  <c r="F94" i="1"/>
  <c r="G94" i="1"/>
  <c r="I94" i="1"/>
  <c r="H94" i="1"/>
  <c r="F95" i="1"/>
  <c r="G95" i="1"/>
  <c r="I95" i="1"/>
  <c r="H95" i="1"/>
  <c r="F96" i="1"/>
  <c r="G96" i="1"/>
  <c r="I96" i="1"/>
  <c r="H96" i="1"/>
  <c r="F97" i="1"/>
  <c r="G97" i="1"/>
  <c r="I97" i="1"/>
  <c r="H97" i="1"/>
  <c r="F98" i="1"/>
  <c r="G98" i="1"/>
  <c r="I98" i="1"/>
  <c r="H98" i="1"/>
  <c r="F99" i="1"/>
  <c r="G99" i="1"/>
  <c r="I99" i="1"/>
  <c r="H99" i="1"/>
  <c r="F100" i="1"/>
  <c r="G100" i="1"/>
  <c r="I100" i="1"/>
  <c r="H100" i="1"/>
  <c r="F101" i="1"/>
  <c r="G101" i="1"/>
  <c r="I101" i="1"/>
  <c r="H101" i="1"/>
  <c r="F102" i="1"/>
  <c r="G102" i="1"/>
  <c r="I102" i="1"/>
  <c r="H102" i="1"/>
  <c r="F103" i="1"/>
  <c r="G103" i="1"/>
  <c r="I103" i="1"/>
  <c r="H103" i="1"/>
  <c r="F104" i="1"/>
  <c r="G104" i="1"/>
  <c r="I104" i="1"/>
  <c r="H104" i="1"/>
  <c r="F105" i="1"/>
  <c r="G105" i="1"/>
  <c r="I105" i="1"/>
  <c r="H105" i="1"/>
  <c r="F106" i="1"/>
  <c r="G106" i="1"/>
  <c r="I106" i="1"/>
  <c r="H106" i="1"/>
  <c r="F107" i="1"/>
  <c r="G107" i="1"/>
  <c r="I107" i="1"/>
  <c r="H107" i="1"/>
  <c r="F108" i="1"/>
  <c r="G108" i="1"/>
  <c r="I108" i="1"/>
  <c r="H108" i="1"/>
  <c r="H56" i="1"/>
  <c r="H60" i="1"/>
  <c r="H62" i="1"/>
  <c r="H58" i="1"/>
  <c r="H54" i="1"/>
  <c r="F61" i="1"/>
  <c r="G61" i="1"/>
  <c r="F59" i="1"/>
  <c r="G59" i="1"/>
  <c r="F57" i="1"/>
  <c r="G57" i="1"/>
  <c r="F55" i="1"/>
  <c r="G55" i="1"/>
  <c r="H53" i="1"/>
  <c r="F52" i="1"/>
  <c r="G52" i="1"/>
  <c r="H52" i="1"/>
  <c r="F51" i="1"/>
  <c r="G51" i="1"/>
  <c r="H51" i="1"/>
  <c r="F50" i="1"/>
  <c r="G50" i="1"/>
  <c r="H50" i="1"/>
  <c r="F49" i="1"/>
  <c r="G49" i="1"/>
  <c r="H49" i="1"/>
  <c r="F48" i="1"/>
  <c r="G48" i="1"/>
  <c r="H48" i="1"/>
  <c r="F47" i="1"/>
  <c r="G47" i="1"/>
  <c r="H47" i="1"/>
  <c r="F46" i="1"/>
  <c r="G46" i="1"/>
  <c r="H46" i="1"/>
  <c r="F45" i="1"/>
  <c r="G45" i="1"/>
  <c r="H45" i="1"/>
  <c r="F44" i="1"/>
  <c r="G44" i="1"/>
  <c r="H44" i="1"/>
  <c r="F43" i="1"/>
  <c r="G43" i="1"/>
  <c r="H43" i="1"/>
  <c r="F42" i="1"/>
  <c r="G42" i="1"/>
  <c r="H42" i="1"/>
  <c r="F41" i="1"/>
  <c r="G41" i="1"/>
  <c r="H41" i="1"/>
  <c r="F40" i="1"/>
  <c r="G40" i="1"/>
  <c r="H40" i="1"/>
  <c r="F39" i="1"/>
  <c r="G39" i="1"/>
  <c r="H39" i="1"/>
  <c r="F38" i="1"/>
  <c r="G38" i="1"/>
  <c r="H38" i="1"/>
  <c r="F37" i="1"/>
  <c r="G37" i="1"/>
  <c r="H37" i="1"/>
  <c r="F36" i="1"/>
  <c r="G36" i="1"/>
  <c r="H36" i="1"/>
  <c r="A35" i="1"/>
  <c r="F35" i="1"/>
  <c r="G35" i="1"/>
  <c r="H35" i="1"/>
  <c r="A34" i="1"/>
  <c r="F34" i="1"/>
  <c r="G34" i="1"/>
  <c r="H34" i="1"/>
  <c r="A33" i="1"/>
  <c r="F33" i="1"/>
  <c r="G33" i="1"/>
  <c r="H33" i="1"/>
  <c r="A29" i="1"/>
  <c r="A30" i="1"/>
  <c r="A31" i="1"/>
  <c r="A32" i="1"/>
  <c r="F32" i="1"/>
  <c r="G32" i="1"/>
  <c r="H32" i="1"/>
  <c r="F31" i="1"/>
  <c r="G31" i="1"/>
  <c r="H31" i="1"/>
  <c r="F30" i="1"/>
  <c r="G30" i="1"/>
  <c r="H30" i="1"/>
  <c r="F29" i="1"/>
  <c r="G29" i="1"/>
  <c r="H29" i="1"/>
  <c r="A28" i="1"/>
  <c r="F28" i="1"/>
  <c r="G28" i="1"/>
  <c r="H28" i="1"/>
  <c r="A27" i="1"/>
  <c r="F27" i="1"/>
  <c r="G27" i="1"/>
  <c r="H27" i="1"/>
  <c r="A26" i="1"/>
  <c r="F26" i="1"/>
  <c r="G26" i="1"/>
  <c r="H26" i="1"/>
  <c r="A24" i="1"/>
  <c r="A25" i="1"/>
  <c r="F25" i="1"/>
  <c r="G25" i="1"/>
  <c r="H25" i="1"/>
  <c r="F24" i="1"/>
  <c r="G24" i="1"/>
  <c r="H24" i="1"/>
  <c r="A23" i="1"/>
  <c r="F23" i="1"/>
  <c r="G23" i="1"/>
  <c r="H23" i="1"/>
  <c r="A21" i="1"/>
  <c r="A22" i="1"/>
  <c r="F22" i="1"/>
  <c r="G22" i="1"/>
  <c r="H22" i="1"/>
  <c r="F21" i="1"/>
  <c r="G21" i="1"/>
  <c r="H21" i="1"/>
  <c r="A20" i="1"/>
  <c r="F20" i="1"/>
  <c r="G20" i="1"/>
  <c r="H20" i="1"/>
  <c r="A18" i="1"/>
  <c r="A19" i="1"/>
  <c r="F19" i="1"/>
  <c r="G19" i="1"/>
  <c r="H19" i="1"/>
  <c r="F18" i="1"/>
  <c r="G18" i="1"/>
  <c r="H18" i="1"/>
  <c r="A17" i="1"/>
  <c r="F17" i="1"/>
  <c r="G17" i="1"/>
  <c r="H17" i="1"/>
  <c r="A16" i="1"/>
  <c r="F16" i="1"/>
  <c r="G16" i="1"/>
  <c r="H16" i="1"/>
  <c r="A15" i="1"/>
  <c r="F15" i="1"/>
  <c r="G15" i="1"/>
  <c r="H15" i="1"/>
  <c r="A14" i="1"/>
  <c r="F14" i="1"/>
  <c r="G14" i="1"/>
  <c r="H14" i="1"/>
  <c r="A10" i="1"/>
  <c r="A11" i="1"/>
  <c r="A12" i="1"/>
  <c r="A13" i="1"/>
  <c r="F13" i="1"/>
  <c r="G13" i="1"/>
  <c r="H13" i="1"/>
  <c r="F12" i="1"/>
  <c r="G12" i="1"/>
  <c r="H12" i="1"/>
  <c r="F11" i="1"/>
  <c r="G11" i="1"/>
  <c r="H11"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M8" i="1"/>
  <c r="M7" i="1"/>
  <c r="M6" i="1"/>
  <c r="M5" i="1"/>
  <c r="F5" i="1"/>
  <c r="M4" i="1"/>
  <c r="M3" i="1"/>
  <c r="M2" i="1"/>
  <c r="M1" i="1"/>
  <c r="E9" i="1"/>
  <c r="H10" i="1"/>
  <c r="F10" i="1"/>
  <c r="G10" i="1"/>
  <c r="A36" i="1"/>
  <c r="A37" i="1"/>
  <c r="A38" i="1"/>
  <c r="A39" i="1"/>
  <c r="A40" i="1"/>
  <c r="A41" i="1"/>
  <c r="A42" i="1"/>
  <c r="A43" i="1"/>
  <c r="A44" i="1"/>
  <c r="A45" i="1"/>
  <c r="A46" i="1"/>
  <c r="A47" i="1"/>
  <c r="A48" i="1"/>
  <c r="A49" i="1"/>
  <c r="A50" i="1"/>
  <c r="A51" i="1"/>
  <c r="A52" i="1"/>
  <c r="A53" i="1"/>
  <c r="A54" i="1"/>
  <c r="A55" i="1"/>
  <c r="A56" i="1"/>
  <c r="A57" i="1"/>
  <c r="A58" i="1"/>
  <c r="A59" i="1"/>
  <c r="A60" i="1"/>
  <c r="A61" i="1"/>
  <c r="A62" i="1"/>
</calcChain>
</file>

<file path=xl/sharedStrings.xml><?xml version="1.0" encoding="utf-8"?>
<sst xmlns="http://schemas.openxmlformats.org/spreadsheetml/2006/main" count="468" uniqueCount="218">
  <si>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</si>
  <si>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</si>
  <si>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</si>
  <si>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</si>
  <si>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</si>
  <si>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</si>
  <si>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</si>
  <si>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</si>
  <si>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</si>
  <si>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</si>
  <si>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</si>
  <si>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</si>
  <si>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</si>
  <si>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</si>
  <si>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</si>
  <si>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</si>
  <si>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</si>
  <si>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</si>
  <si>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</si>
  <si>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</si>
  <si>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</si>
  <si>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</si>
  <si>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</si>
  <si>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</si>
  <si>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</si>
  <si>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</si>
  <si>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</si>
  <si>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</si>
  <si>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</si>
  <si>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</si>
  <si>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</si>
  <si>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</si>
  <si>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</si>
  <si>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</si>
  <si>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</si>
  <si>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</si>
  <si>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</si>
  <si>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</si>
  <si>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</si>
  <si>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</si>
  <si>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</si>
  <si>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</si>
  <si>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</si>
  <si>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</si>
  <si>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</si>
  <si>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</si>
  <si>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</si>
  <si>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</si>
  <si>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</si>
  <si>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</si>
  <si>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</si>
  <si>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</si>
  <si>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</si>
  <si>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</si>
  <si>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</si>
  <si>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</si>
  <si>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</si>
  <si>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</si>
  <si>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</si>
  <si>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</si>
  <si>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</si>
  <si>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</si>
  <si>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</si>
  <si>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</si>
  <si>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</si>
  <si>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</si>
  <si>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</si>
  <si>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</si>
  <si>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</si>
  <si>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</si>
  <si>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</si>
  <si>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</si>
  <si>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</si>
  <si>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</si>
  <si>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</si>
  <si>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</si>
  <si>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</si>
  <si>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</si>
  <si>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</si>
  <si>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</si>
  <si>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</si>
  <si>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</si>
  <si>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</si>
  <si>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</si>
  <si>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</si>
  <si>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</si>
  <si>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</si>
  <si>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</si>
  <si>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</si>
  <si>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</si>
  <si>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</si>
  <si>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</si>
  <si>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</si>
  <si>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</si>
  <si>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</si>
  <si>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</si>
  <si>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</si>
  <si>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</si>
  <si>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</si>
  <si>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</si>
  <si>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</si>
  <si>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</si>
  <si>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</si>
  <si>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</si>
  <si>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</si>
  <si>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</si>
  <si>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</si>
  <si>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</si>
  <si>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</si>
  <si>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</si>
  <si>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</si>
  <si>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</si>
  <si>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</si>
  <si>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</si>
  <si>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</si>
  <si>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</si>
  <si>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</si>
  <si>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</si>
  <si>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</si>
  <si>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</si>
  <si>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</si>
  <si>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</si>
  <si>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</si>
  <si>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</si>
  <si>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</si>
  <si>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</si>
  <si>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</si>
  <si>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</si>
  <si>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</si>
  <si>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</si>
  <si>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</si>
  <si>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</si>
  <si>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</si>
  <si>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</si>
  <si>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</si>
  <si>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</si>
  <si>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</si>
  <si>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</si>
  <si>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</si>
  <si>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</si>
  <si>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</si>
  <si>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</si>
  <si>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</si>
  <si>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</si>
  <si>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</si>
  <si>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</si>
  <si>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</si>
  <si>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</si>
  <si>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</si>
  <si>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</si>
  <si>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</si>
  <si>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</si>
  <si>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</si>
  <si>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</si>
  <si>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</si>
  <si>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</si>
  <si>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</si>
  <si>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</si>
  <si>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</si>
  <si>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</si>
  <si>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</si>
  <si>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</si>
  <si>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</si>
  <si>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</si>
  <si>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</si>
  <si>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</si>
  <si>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</si>
  <si>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</si>
  <si>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</si>
  <si>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</si>
  <si>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</si>
  <si>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</si>
  <si>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</si>
  <si>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</si>
  <si>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</si>
  <si>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</si>
  <si>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</si>
  <si>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</si>
  <si>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</si>
  <si>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</si>
  <si>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</si>
  <si>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</si>
  <si>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</si>
  <si>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</si>
  <si>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</si>
  <si>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</si>
  <si>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</si>
  <si>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ver observaciones</t>
  </si>
  <si>
    <t>Ilustración</t>
  </si>
  <si>
    <t>La estadística</t>
  </si>
  <si>
    <t>Josué Malagón</t>
  </si>
  <si>
    <t>MA_08_12_CO_REC80</t>
  </si>
  <si>
    <t>Ficha 1,1</t>
  </si>
  <si>
    <t>Ficha 1,2 imagen 1</t>
  </si>
  <si>
    <t>Ficha 1,2  imagen 3</t>
  </si>
  <si>
    <t>Ficha 1,2 imagen 4</t>
  </si>
  <si>
    <t>Ficha 2,1 imagen 1</t>
  </si>
  <si>
    <t>Ficha 2,2 imagen 1</t>
  </si>
  <si>
    <t>Ficha 2,2 imagen 2</t>
  </si>
  <si>
    <t>Ficha 2,2 imagen 3</t>
  </si>
  <si>
    <t>Ficha 2,2 imagen 5</t>
  </si>
  <si>
    <t>Ficha 2.2 imagen 4</t>
  </si>
  <si>
    <t>Ficha 2.2 imagen 6</t>
  </si>
  <si>
    <t>Ficha 2,3 Imagen 1</t>
  </si>
  <si>
    <t>Ficha 2,3 Imagen 2</t>
  </si>
  <si>
    <t>ficha 3,1 imagen 1</t>
  </si>
  <si>
    <t>ficha 3,1 imagen 3</t>
  </si>
  <si>
    <t>ficha 3,1 imagen 2</t>
  </si>
  <si>
    <t>Ficha 3,2 imagen 1</t>
  </si>
  <si>
    <t>Ficha 3,2 imagen 2</t>
  </si>
  <si>
    <t>Ficha 3,2 imagen 3</t>
  </si>
  <si>
    <t>Ficha 3,2 imagen 4</t>
  </si>
  <si>
    <t>Ficha 3,2 imagen 5</t>
  </si>
  <si>
    <t>Ficha 3,2 imagen 6</t>
  </si>
  <si>
    <t>Ficha 3,2 imagen 7</t>
  </si>
  <si>
    <t>Ficha 3,2 imagen 8</t>
  </si>
  <si>
    <t>ficha 3,3 imagen 1</t>
  </si>
  <si>
    <t>Ficha 3,3 imagen 2</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</si>
</sst>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10</xdr:col>
      <xdr:colOff>125987</xdr:colOff>
      <xdr:row>9</xdr:row>
      <xdr:rowOff>134936</xdr:rowOff>
    </xdr:from>
    <xdr:to>
      <xdr:col>15</xdr:col>
      <xdr:colOff>528637</xdr:colOff>
      <xdr:row>9</xdr:row>
      <xdr:rowOff>3254373</xdr:rowOff>
    </xdr:to>
    <xdr:pic>
      <xdr:nvPicPr>
        <xdr:cNvPr id="2" name="Imagen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501050" y="2254249"/>
          <a:ext cx="2656900" cy="3119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53789</xdr:colOff>
      <xdr:row>10</xdr:row>
      <xdr:rowOff>182562</xdr:rowOff>
    </xdr:from>
    <xdr:to>
      <xdr:col>19</xdr:col>
      <xdr:colOff>138113</xdr:colOff>
      <xdr:row>11</xdr:row>
      <xdr:rowOff>3176</xdr:rowOff>
    </xdr:to>
    <xdr:pic>
      <xdr:nvPicPr>
        <xdr:cNvPr id="5" name="Imagen 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428852" y="5675312"/>
          <a:ext cx="5640574" cy="31623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15875</xdr:colOff>
      <xdr:row>11</xdr:row>
      <xdr:rowOff>293687</xdr:rowOff>
    </xdr:from>
    <xdr:to>
      <xdr:col>18</xdr:col>
      <xdr:colOff>276999</xdr:colOff>
      <xdr:row>11</xdr:row>
      <xdr:rowOff>3211511</xdr:rowOff>
    </xdr:to>
    <xdr:pic>
      <xdr:nvPicPr>
        <xdr:cNvPr id="6" name="Imagen 5"/>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6390938" y="9128125"/>
          <a:ext cx="4991874" cy="2917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79375</xdr:colOff>
      <xdr:row>12</xdr:row>
      <xdr:rowOff>246924</xdr:rowOff>
    </xdr:from>
    <xdr:to>
      <xdr:col>17</xdr:col>
      <xdr:colOff>377824</xdr:colOff>
      <xdr:row>12</xdr:row>
      <xdr:rowOff>2727325</xdr:rowOff>
    </xdr:to>
    <xdr:pic>
      <xdr:nvPicPr>
        <xdr:cNvPr id="7" name="Imagen 6"/>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6454438" y="12661174"/>
          <a:ext cx="4203699" cy="24804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147951</xdr:colOff>
      <xdr:row>13</xdr:row>
      <xdr:rowOff>63500</xdr:rowOff>
    </xdr:from>
    <xdr:to>
      <xdr:col>18</xdr:col>
      <xdr:colOff>196851</xdr:colOff>
      <xdr:row>13</xdr:row>
      <xdr:rowOff>3384550</xdr:rowOff>
    </xdr:to>
    <xdr:pic>
      <xdr:nvPicPr>
        <xdr:cNvPr id="8" name="Imagen 7"/>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523014" y="15573375"/>
          <a:ext cx="4779650" cy="3321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111124</xdr:colOff>
      <xdr:row>14</xdr:row>
      <xdr:rowOff>206306</xdr:rowOff>
    </xdr:from>
    <xdr:to>
      <xdr:col>15</xdr:col>
      <xdr:colOff>695323</xdr:colOff>
      <xdr:row>14</xdr:row>
      <xdr:rowOff>2725736</xdr:rowOff>
    </xdr:to>
    <xdr:pic>
      <xdr:nvPicPr>
        <xdr:cNvPr id="9" name="Imagen 8"/>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486187" y="19319806"/>
          <a:ext cx="2838449" cy="2519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142874</xdr:colOff>
      <xdr:row>15</xdr:row>
      <xdr:rowOff>225237</xdr:rowOff>
    </xdr:from>
    <xdr:to>
      <xdr:col>17</xdr:col>
      <xdr:colOff>811211</xdr:colOff>
      <xdr:row>15</xdr:row>
      <xdr:rowOff>3105149</xdr:rowOff>
    </xdr:to>
    <xdr:pic>
      <xdr:nvPicPr>
        <xdr:cNvPr id="10" name="Imagen 9"/>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6517937" y="22537550"/>
          <a:ext cx="4573587" cy="28799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101445</xdr:colOff>
      <xdr:row>16</xdr:row>
      <xdr:rowOff>149737</xdr:rowOff>
    </xdr:from>
    <xdr:to>
      <xdr:col>18</xdr:col>
      <xdr:colOff>476251</xdr:colOff>
      <xdr:row>16</xdr:row>
      <xdr:rowOff>3167061</xdr:rowOff>
    </xdr:to>
    <xdr:pic>
      <xdr:nvPicPr>
        <xdr:cNvPr id="11" name="Imagen 10"/>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6476508" y="25906925"/>
          <a:ext cx="5105556" cy="301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234999</xdr:colOff>
      <xdr:row>17</xdr:row>
      <xdr:rowOff>198437</xdr:rowOff>
    </xdr:from>
    <xdr:to>
      <xdr:col>17</xdr:col>
      <xdr:colOff>406400</xdr:colOff>
      <xdr:row>17</xdr:row>
      <xdr:rowOff>3490913</xdr:rowOff>
    </xdr:to>
    <xdr:pic>
      <xdr:nvPicPr>
        <xdr:cNvPr id="12" name="Imagen 11"/>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6610062" y="29321125"/>
          <a:ext cx="4076651" cy="32924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39688</xdr:colOff>
      <xdr:row>18</xdr:row>
      <xdr:rowOff>48220</xdr:rowOff>
    </xdr:from>
    <xdr:to>
      <xdr:col>18</xdr:col>
      <xdr:colOff>671512</xdr:colOff>
      <xdr:row>18</xdr:row>
      <xdr:rowOff>3155950</xdr:rowOff>
    </xdr:to>
    <xdr:pic>
      <xdr:nvPicPr>
        <xdr:cNvPr id="13" name="Imagen 12"/>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6414751" y="32853908"/>
          <a:ext cx="5362574" cy="31077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87313</xdr:colOff>
      <xdr:row>19</xdr:row>
      <xdr:rowOff>247365</xdr:rowOff>
    </xdr:from>
    <xdr:to>
      <xdr:col>17</xdr:col>
      <xdr:colOff>77787</xdr:colOff>
      <xdr:row>19</xdr:row>
      <xdr:rowOff>2632074</xdr:rowOff>
    </xdr:to>
    <xdr:pic>
      <xdr:nvPicPr>
        <xdr:cNvPr id="14" name="Imagen 13"/>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6462376" y="36339178"/>
          <a:ext cx="3895724" cy="23847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87312</xdr:colOff>
      <xdr:row>20</xdr:row>
      <xdr:rowOff>255716</xdr:rowOff>
    </xdr:from>
    <xdr:to>
      <xdr:col>17</xdr:col>
      <xdr:colOff>363535</xdr:colOff>
      <xdr:row>20</xdr:row>
      <xdr:rowOff>2779711</xdr:rowOff>
    </xdr:to>
    <xdr:pic>
      <xdr:nvPicPr>
        <xdr:cNvPr id="15" name="Imagen 14"/>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6462375" y="39403466"/>
          <a:ext cx="4181473" cy="252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420688</xdr:colOff>
      <xdr:row>21</xdr:row>
      <xdr:rowOff>8685</xdr:rowOff>
    </xdr:from>
    <xdr:to>
      <xdr:col>18</xdr:col>
      <xdr:colOff>34925</xdr:colOff>
      <xdr:row>21</xdr:row>
      <xdr:rowOff>2632073</xdr:rowOff>
    </xdr:to>
    <xdr:pic>
      <xdr:nvPicPr>
        <xdr:cNvPr id="16" name="Imagen 15"/>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6795751" y="42148873"/>
          <a:ext cx="4344987" cy="2623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195497</xdr:colOff>
      <xdr:row>22</xdr:row>
      <xdr:rowOff>95250</xdr:rowOff>
    </xdr:from>
    <xdr:to>
      <xdr:col>16</xdr:col>
      <xdr:colOff>587375</xdr:colOff>
      <xdr:row>22</xdr:row>
      <xdr:rowOff>2449512</xdr:rowOff>
    </xdr:to>
    <xdr:pic>
      <xdr:nvPicPr>
        <xdr:cNvPr id="17" name="Imagen 16"/>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6570560" y="44958000"/>
          <a:ext cx="3471628" cy="23542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212727</xdr:colOff>
      <xdr:row>23</xdr:row>
      <xdr:rowOff>142875</xdr:rowOff>
    </xdr:from>
    <xdr:to>
      <xdr:col>15</xdr:col>
      <xdr:colOff>433387</xdr:colOff>
      <xdr:row>23</xdr:row>
      <xdr:rowOff>2101849</xdr:rowOff>
    </xdr:to>
    <xdr:pic>
      <xdr:nvPicPr>
        <xdr:cNvPr id="18" name="Imagen 17"/>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6587790" y="47569438"/>
          <a:ext cx="2474910" cy="19589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67282</xdr:colOff>
      <xdr:row>24</xdr:row>
      <xdr:rowOff>317500</xdr:rowOff>
    </xdr:from>
    <xdr:to>
      <xdr:col>16</xdr:col>
      <xdr:colOff>501649</xdr:colOff>
      <xdr:row>24</xdr:row>
      <xdr:rowOff>2630488</xdr:rowOff>
    </xdr:to>
    <xdr:pic>
      <xdr:nvPicPr>
        <xdr:cNvPr id="19" name="Imagen 18"/>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6442345" y="49998313"/>
          <a:ext cx="3514117" cy="2312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95250</xdr:colOff>
      <xdr:row>25</xdr:row>
      <xdr:rowOff>174511</xdr:rowOff>
    </xdr:from>
    <xdr:to>
      <xdr:col>17</xdr:col>
      <xdr:colOff>252412</xdr:colOff>
      <xdr:row>25</xdr:row>
      <xdr:rowOff>2725736</xdr:rowOff>
    </xdr:to>
    <xdr:pic>
      <xdr:nvPicPr>
        <xdr:cNvPr id="20" name="Imagen 19"/>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6470313" y="52585824"/>
          <a:ext cx="4062412" cy="2551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158749</xdr:colOff>
      <xdr:row>26</xdr:row>
      <xdr:rowOff>22791</xdr:rowOff>
    </xdr:from>
    <xdr:to>
      <xdr:col>16</xdr:col>
      <xdr:colOff>500061</xdr:colOff>
      <xdr:row>26</xdr:row>
      <xdr:rowOff>2863849</xdr:rowOff>
    </xdr:to>
    <xdr:pic>
      <xdr:nvPicPr>
        <xdr:cNvPr id="21" name="Imagen 20"/>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6533812" y="55442416"/>
          <a:ext cx="3421062" cy="28410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79374</xdr:colOff>
      <xdr:row>27</xdr:row>
      <xdr:rowOff>165174</xdr:rowOff>
    </xdr:from>
    <xdr:to>
      <xdr:col>16</xdr:col>
      <xdr:colOff>527049</xdr:colOff>
      <xdr:row>27</xdr:row>
      <xdr:rowOff>2286000</xdr:rowOff>
    </xdr:to>
    <xdr:pic>
      <xdr:nvPicPr>
        <xdr:cNvPr id="22" name="Imagen 21"/>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6454437" y="58474049"/>
          <a:ext cx="3527425" cy="212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39688</xdr:colOff>
      <xdr:row>28</xdr:row>
      <xdr:rowOff>82405</xdr:rowOff>
    </xdr:from>
    <xdr:to>
      <xdr:col>18</xdr:col>
      <xdr:colOff>247649</xdr:colOff>
      <xdr:row>28</xdr:row>
      <xdr:rowOff>2949573</xdr:rowOff>
    </xdr:to>
    <xdr:pic>
      <xdr:nvPicPr>
        <xdr:cNvPr id="23" name="Imagen 22"/>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6414751" y="60788405"/>
          <a:ext cx="4938711" cy="28671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55561</xdr:colOff>
      <xdr:row>29</xdr:row>
      <xdr:rowOff>47922</xdr:rowOff>
    </xdr:from>
    <xdr:to>
      <xdr:col>18</xdr:col>
      <xdr:colOff>7936</xdr:colOff>
      <xdr:row>29</xdr:row>
      <xdr:rowOff>2740026</xdr:rowOff>
    </xdr:to>
    <xdr:pic>
      <xdr:nvPicPr>
        <xdr:cNvPr id="24" name="Imagen 23"/>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6430624" y="63801922"/>
          <a:ext cx="4683125" cy="26921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166687</xdr:colOff>
      <xdr:row>30</xdr:row>
      <xdr:rowOff>81493</xdr:rowOff>
    </xdr:from>
    <xdr:to>
      <xdr:col>17</xdr:col>
      <xdr:colOff>363537</xdr:colOff>
      <xdr:row>30</xdr:row>
      <xdr:rowOff>2550696</xdr:rowOff>
    </xdr:to>
    <xdr:pic>
      <xdr:nvPicPr>
        <xdr:cNvPr id="25" name="Imagen 24"/>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6541750" y="66637431"/>
          <a:ext cx="4102100" cy="24692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127000</xdr:colOff>
      <xdr:row>31</xdr:row>
      <xdr:rowOff>76209</xdr:rowOff>
    </xdr:from>
    <xdr:to>
      <xdr:col>17</xdr:col>
      <xdr:colOff>163512</xdr:colOff>
      <xdr:row>31</xdr:row>
      <xdr:rowOff>2290761</xdr:rowOff>
    </xdr:to>
    <xdr:pic>
      <xdr:nvPicPr>
        <xdr:cNvPr id="26" name="Imagen 25"/>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6502063" y="69203897"/>
          <a:ext cx="3941762" cy="22145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95249</xdr:colOff>
      <xdr:row>32</xdr:row>
      <xdr:rowOff>113135</xdr:rowOff>
    </xdr:from>
    <xdr:to>
      <xdr:col>16</xdr:col>
      <xdr:colOff>555624</xdr:colOff>
      <xdr:row>32</xdr:row>
      <xdr:rowOff>2251074</xdr:rowOff>
    </xdr:to>
    <xdr:pic>
      <xdr:nvPicPr>
        <xdr:cNvPr id="27" name="Imagen 26"/>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6470312" y="71653823"/>
          <a:ext cx="3540125" cy="2137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205190</xdr:colOff>
      <xdr:row>33</xdr:row>
      <xdr:rowOff>246063</xdr:rowOff>
    </xdr:from>
    <xdr:to>
      <xdr:col>16</xdr:col>
      <xdr:colOff>615948</xdr:colOff>
      <xdr:row>33</xdr:row>
      <xdr:rowOff>2339975</xdr:rowOff>
    </xdr:to>
    <xdr:pic>
      <xdr:nvPicPr>
        <xdr:cNvPr id="28" name="Imagen 27"/>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6580253" y="74080688"/>
          <a:ext cx="3490508" cy="20939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114313</xdr:colOff>
      <xdr:row>34</xdr:row>
      <xdr:rowOff>150812</xdr:rowOff>
    </xdr:from>
    <xdr:to>
      <xdr:col>17</xdr:col>
      <xdr:colOff>41273</xdr:colOff>
      <xdr:row>34</xdr:row>
      <xdr:rowOff>2427285</xdr:rowOff>
    </xdr:to>
    <xdr:pic>
      <xdr:nvPicPr>
        <xdr:cNvPr id="29" name="Imagen 28"/>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6489376" y="76596875"/>
          <a:ext cx="3832210" cy="22764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E1" zoomScale="120" zoomScaleNormal="120" zoomScalePageLayoutView="140" workbookViewId="0">
      <pane ySplit="9" topLeftCell="A35" activePane="bottomLeft" state="frozen"/>
      <selection pane="bottomLeft" activeCell="K35" sqref="K35"/>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F6B</v>
      </c>
    </row>
    <row r="2" spans="1:16" ht="15.75" x14ac:dyDescent="0.25">
      <c r="A2" s="1"/>
      <c r="B2" s="3" t="s">
        <v>121</v>
      </c>
      <c r="C2" s="85" t="s">
        <v>21</v>
      </c>
      <c r="D2" s="86"/>
      <c r="F2" s="78" t="s">
        <v>0</v>
      </c>
      <c r="G2" s="79"/>
      <c r="H2" s="58"/>
      <c r="I2" s="58"/>
      <c r="J2" s="14"/>
      <c r="L2" s="2" t="s">
        <v>153</v>
      </c>
      <c r="M2" s="2" t="str">
        <f ca="1">IF($N2&lt;COUNTIF('Definición técnica de imagenes'!$A$3:$A$102,$G$5),OFFSET('Definición técnica de imagenes'!$A$1,MATCH($G$5,'Definición técnica de imagenes'!$A$1:$A$104,0)-1+$N2,1,1,1),"")</f>
        <v>Contenido</v>
      </c>
      <c r="N2" s="2">
        <v>0</v>
      </c>
      <c r="O2" s="2" t="str">
        <f>'Definición técnica de imagenes'!A3</f>
        <v>M3A</v>
      </c>
    </row>
    <row r="3" spans="1:16" ht="15.75" x14ac:dyDescent="0.25">
      <c r="A3" s="1"/>
      <c r="B3" s="4" t="s">
        <v>8</v>
      </c>
      <c r="C3" s="87">
        <v>8</v>
      </c>
      <c r="D3" s="88"/>
      <c r="F3" s="80">
        <v>42460</v>
      </c>
      <c r="G3" s="81"/>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7" t="s">
        <v>189</v>
      </c>
      <c r="D4" s="88"/>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190</v>
      </c>
      <c r="D5" s="90"/>
      <c r="E5" s="5"/>
      <c r="F5" s="37" t="str">
        <f>IF(G4="Recurso","Motor del recurso","")</f>
        <v>Motor del recurso</v>
      </c>
      <c r="G5" s="61" t="s">
        <v>134</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191</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Ubicación de la imagen en el recurso F6B</v>
      </c>
      <c r="F9" s="57" t="s">
        <v>61</v>
      </c>
      <c r="G9" s="57" t="s">
        <v>59</v>
      </c>
      <c r="H9" s="57" t="s">
        <v>60</v>
      </c>
      <c r="I9" s="57" t="s">
        <v>114</v>
      </c>
      <c r="J9" s="18" t="s">
        <v>6</v>
      </c>
      <c r="K9" s="19" t="s">
        <v>7</v>
      </c>
      <c r="O9" s="2" t="str">
        <f>'Definición técnica de imagenes'!A11</f>
        <v>M10B</v>
      </c>
    </row>
    <row r="10" spans="1:16" s="11" customFormat="1" ht="265.5" customHeight="1" x14ac:dyDescent="0.25">
      <c r="A10" s="12" t="str">
        <f>IF(OR(B10&lt;&gt;"",J10&lt;&gt;""),"IMG01","")</f>
        <v>IMG01</v>
      </c>
      <c r="B10" s="62" t="s">
        <v>187</v>
      </c>
      <c r="C10" s="20" t="str">
        <f t="shared" ref="C10:C41" si="0">IF(OR(B10&lt;&gt;"",J10&lt;&gt;""),IF($G$4="Recurso",CONCATENATE($G$4," ",$G$5),$G$4),"")</f>
        <v>Recurso F6B</v>
      </c>
      <c r="D10" s="63" t="s">
        <v>188</v>
      </c>
      <c r="E10" s="63" t="s">
        <v>155</v>
      </c>
      <c r="F10" s="13" t="str">
        <f t="shared" ref="F10" ca="1" si="1">IF(OR(B10&lt;&gt;"",J10&lt;&gt;""),CONCATENATE($C$7,"_",$A10,IF($G$4="Cuaderno de Estudio","_small",CONCATENATE(IF(I10="","","n"),IF(LEFT($G$5,1)="F",".jpg",".png")))),"")</f>
        <v>MA_08_12_CO_REC80_IMG01n.jpg</v>
      </c>
      <c r="G10" s="13" t="str">
        <f ca="1">IF($F10&lt;&gt;"",IF($G$4="Recurso",VLOOKUP($E10,OFFSET('Definición técnica de imagenes'!$A$1,MATCH($G$5,'Definición técnica de imagenes'!$A$1:$A$104,0)-1,1,COUNTIF('Definición técnica de imagenes'!$A$3:$A$102,$G$5),5),5,FALSE),'Definición técnica de imagenes'!$F$16),"")</f>
        <v>320 x 480 px</v>
      </c>
      <c r="H10" s="13" t="str">
        <f t="shared" ref="H10" ca="1" si="2">IF(AND(I10&lt;&gt;"",I10&lt;&gt;0),IF(OR(B10&lt;&gt;"",J10&lt;&gt;""),CONCATENATE($C$7,"_",$A10,IF($G$4="Cuaderno de Estudio","_zoom",CONCATENATE("a",IF(LEFT($G$5,1)="F",".jpg",".png")))),""),"")</f>
        <v>MA_08_12_CO_REC80_IMG01a.jpg</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458 px</v>
      </c>
      <c r="J10" s="63" t="s">
        <v>192</v>
      </c>
      <c r="K10" s="64"/>
      <c r="O10" s="2" t="str">
        <f>'Definición técnica de imagenes'!A12</f>
        <v>M12D</v>
      </c>
    </row>
    <row r="11" spans="1:16" s="11" customFormat="1" ht="263.25" customHeight="1" x14ac:dyDescent="0.25">
      <c r="A11" s="12" t="str">
        <f t="shared" ref="A11:A18" si="3">IF(OR(B11&lt;&gt;"",J11&lt;&gt;""),CONCATENATE(LEFT(A10,3),IF(MID(A10,4,2)+1&lt;10,CONCATENATE("0",MID(A10,4,2)+1))),"")</f>
        <v>IMG02</v>
      </c>
      <c r="B11" s="62" t="s">
        <v>187</v>
      </c>
      <c r="C11" s="20" t="str">
        <f t="shared" si="0"/>
        <v>Recurso F6B</v>
      </c>
      <c r="D11" s="63" t="s">
        <v>188</v>
      </c>
      <c r="E11" s="63" t="s">
        <v>155</v>
      </c>
      <c r="F11" s="13" t="str">
        <f t="shared" ref="F11:F74" ca="1" si="4">IF(OR(B11&lt;&gt;"",J11&lt;&gt;""),CONCATENATE($C$7,"_",$A11,IF($G$4="Cuaderno de Estudio","_small",CONCATENATE(IF(I11="","","n"),IF(LEFT($G$5,1)="F",".jpg",".png")))),"")</f>
        <v>MA_08_12_CO_REC80_IMG02n.jpg</v>
      </c>
      <c r="G11" s="13" t="str">
        <f ca="1">IF($F11&lt;&gt;"",IF($G$4="Recurso",VLOOKUP($E11,OFFSET('Definición técnica de imagenes'!$A$1,MATCH($G$5,'Definición técnica de imagenes'!$A$1:$A$104,0)-1,1,COUNTIF('Definición técnica de imagenes'!$A$3:$A$102,$G$5),5),5,FALSE),'Definición técnica de imagenes'!$F$16),"")</f>
        <v>320 x 480 px</v>
      </c>
      <c r="H11" s="13" t="str">
        <f t="shared" ref="H11:H74" ca="1" si="5">IF(AND(I11&lt;&gt;"",I11&lt;&gt;0),IF(OR(B11&lt;&gt;"",J11&lt;&gt;""),CONCATENATE($C$7,"_",$A11,IF($G$4="Cuaderno de Estudio","_zoom",CONCATENATE("a",IF(LEFT($G$5,1)="F",".jpg",".png")))),""),"")</f>
        <v>MA_08_12_CO_REC80_IMG02a.jpg</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458 px</v>
      </c>
      <c r="J11" s="64" t="s">
        <v>193</v>
      </c>
      <c r="K11" s="65"/>
      <c r="O11" s="2" t="str">
        <f>'Definición técnica de imagenes'!A13</f>
        <v>M101</v>
      </c>
    </row>
    <row r="12" spans="1:16" s="11" customFormat="1" ht="282" customHeight="1" x14ac:dyDescent="0.25">
      <c r="A12" s="12" t="str">
        <f t="shared" si="3"/>
        <v>IMG03</v>
      </c>
      <c r="B12" s="62" t="s">
        <v>187</v>
      </c>
      <c r="C12" s="20" t="str">
        <f t="shared" si="0"/>
        <v>Recurso F6B</v>
      </c>
      <c r="D12" s="63" t="s">
        <v>188</v>
      </c>
      <c r="E12" s="63" t="s">
        <v>155</v>
      </c>
      <c r="F12" s="13" t="str">
        <f t="shared" ca="1" si="4"/>
        <v>MA_08_12_CO_REC80_IMG03n.jpg</v>
      </c>
      <c r="G12" s="13" t="str">
        <f ca="1">IF($F12&lt;&gt;"",IF($G$4="Recurso",VLOOKUP($E12,OFFSET('Definición técnica de imagenes'!$A$1,MATCH($G$5,'Definición técnica de imagenes'!$A$1:$A$104,0)-1,1,COUNTIF('Definición técnica de imagenes'!$A$3:$A$102,$G$5),5),5,FALSE),'Definición técnica de imagenes'!$F$16),"")</f>
        <v>320 x 480 px</v>
      </c>
      <c r="H12" s="13" t="str">
        <f t="shared" ca="1" si="5"/>
        <v>MA_08_12_CO_REC80_IMG03a.jpg</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458 px</v>
      </c>
      <c r="J12" s="64" t="s">
        <v>194</v>
      </c>
      <c r="K12" s="64"/>
      <c r="O12" s="2" t="str">
        <f>'Definición técnica de imagenes'!A18</f>
        <v>Diaporama F1</v>
      </c>
    </row>
    <row r="13" spans="1:16" s="11" customFormat="1" ht="243.75" customHeight="1" x14ac:dyDescent="0.25">
      <c r="A13" s="12" t="str">
        <f t="shared" si="3"/>
        <v>IMG04</v>
      </c>
      <c r="B13" s="62" t="s">
        <v>187</v>
      </c>
      <c r="C13" s="20" t="str">
        <f t="shared" si="0"/>
        <v>Recurso F6B</v>
      </c>
      <c r="D13" s="63" t="s">
        <v>188</v>
      </c>
      <c r="E13" s="63" t="s">
        <v>155</v>
      </c>
      <c r="F13" s="13" t="str">
        <f t="shared" ca="1" si="4"/>
        <v>MA_08_12_CO_REC80_IMG04n.jpg</v>
      </c>
      <c r="G13" s="13" t="str">
        <f ca="1">IF($F13&lt;&gt;"",IF($G$4="Recurso",VLOOKUP($E13,OFFSET('Definición técnica de imagenes'!$A$1,MATCH($G$5,'Definición técnica de imagenes'!$A$1:$A$104,0)-1,1,COUNTIF('Definición técnica de imagenes'!$A$3:$A$102,$G$5),5),5,FALSE),'Definición técnica de imagenes'!$F$16),"")</f>
        <v>320 x 480 px</v>
      </c>
      <c r="H13" s="13" t="str">
        <f t="shared" ca="1" si="5"/>
        <v>MA_08_12_CO_REC80_IMG04a.jpg</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458 px</v>
      </c>
      <c r="J13" s="64" t="s">
        <v>195</v>
      </c>
      <c r="K13" s="64"/>
      <c r="O13" s="2" t="str">
        <f>'Definición técnica de imagenes'!A19</f>
        <v>F4</v>
      </c>
    </row>
    <row r="14" spans="1:16" s="11" customFormat="1" ht="283.5" customHeight="1" x14ac:dyDescent="0.25">
      <c r="A14" s="12" t="str">
        <f t="shared" si="3"/>
        <v>IMG05</v>
      </c>
      <c r="B14" s="62" t="s">
        <v>187</v>
      </c>
      <c r="C14" s="20" t="str">
        <f t="shared" si="0"/>
        <v>Recurso F6B</v>
      </c>
      <c r="D14" s="63" t="s">
        <v>188</v>
      </c>
      <c r="E14" s="63" t="s">
        <v>155</v>
      </c>
      <c r="F14" s="13" t="str">
        <f t="shared" ca="1" si="4"/>
        <v>MA_08_12_CO_REC80_IMG05n.jpg</v>
      </c>
      <c r="G14" s="13" t="str">
        <f ca="1">IF($F14&lt;&gt;"",IF($G$4="Recurso",VLOOKUP($E14,OFFSET('Definición técnica de imagenes'!$A$1,MATCH($G$5,'Definición técnica de imagenes'!$A$1:$A$104,0)-1,1,COUNTIF('Definición técnica de imagenes'!$A$3:$A$102,$G$5),5),5,FALSE),'Definición técnica de imagenes'!$F$16),"")</f>
        <v>320 x 480 px</v>
      </c>
      <c r="H14" s="13" t="str">
        <f t="shared" ca="1" si="5"/>
        <v>MA_08_12_CO_REC80_IMG05a.jpg</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458 px</v>
      </c>
      <c r="J14" s="64" t="s">
        <v>196</v>
      </c>
      <c r="K14" s="64"/>
      <c r="O14" s="2" t="str">
        <f>'Definición técnica de imagenes'!A22</f>
        <v>F6</v>
      </c>
    </row>
    <row r="15" spans="1:16" s="11" customFormat="1" ht="252" customHeight="1" x14ac:dyDescent="0.25">
      <c r="A15" s="12" t="str">
        <f t="shared" si="3"/>
        <v>IMG06</v>
      </c>
      <c r="B15" s="62" t="s">
        <v>187</v>
      </c>
      <c r="C15" s="20" t="str">
        <f t="shared" si="0"/>
        <v>Recurso F6B</v>
      </c>
      <c r="D15" s="63" t="s">
        <v>188</v>
      </c>
      <c r="E15" s="63" t="s">
        <v>155</v>
      </c>
      <c r="F15" s="13" t="str">
        <f t="shared" ca="1" si="4"/>
        <v>MA_08_12_CO_REC80_IMG06n.jpg</v>
      </c>
      <c r="G15" s="13" t="str">
        <f ca="1">IF($F15&lt;&gt;"",IF($G$4="Recurso",VLOOKUP($E15,OFFSET('Definición técnica de imagenes'!$A$1,MATCH($G$5,'Definición técnica de imagenes'!$A$1:$A$104,0)-1,1,COUNTIF('Definición técnica de imagenes'!$A$3:$A$102,$G$5),5),5,FALSE),'Definición técnica de imagenes'!$F$16),"")</f>
        <v>320 x 480 px</v>
      </c>
      <c r="H15" s="13" t="str">
        <f t="shared" ca="1" si="5"/>
        <v>MA_08_12_CO_REC80_IMG06a.jpg</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458 px</v>
      </c>
      <c r="J15" s="66" t="s">
        <v>197</v>
      </c>
      <c r="K15" s="66"/>
      <c r="O15" s="2" t="str">
        <f>'Definición técnica de imagenes'!A24</f>
        <v>F6B</v>
      </c>
    </row>
    <row r="16" spans="1:16" s="11" customFormat="1" ht="271.5" customHeight="1" x14ac:dyDescent="0.3">
      <c r="A16" s="12" t="str">
        <f t="shared" si="3"/>
        <v>IMG07</v>
      </c>
      <c r="B16" s="62" t="s">
        <v>187</v>
      </c>
      <c r="C16" s="20" t="str">
        <f t="shared" si="0"/>
        <v>Recurso F6B</v>
      </c>
      <c r="D16" s="63" t="s">
        <v>188</v>
      </c>
      <c r="E16" s="63" t="s">
        <v>155</v>
      </c>
      <c r="F16" s="13" t="str">
        <f t="shared" ca="1" si="4"/>
        <v>MA_08_12_CO_REC80_IMG07n.jpg</v>
      </c>
      <c r="G16" s="13" t="str">
        <f ca="1">IF($F16&lt;&gt;"",IF($G$4="Recurso",VLOOKUP($E16,OFFSET('Definición técnica de imagenes'!$A$1,MATCH($G$5,'Definición técnica de imagenes'!$A$1:$A$104,0)-1,1,COUNTIF('Definición técnica de imagenes'!$A$3:$A$102,$G$5),5),5,FALSE),'Definición técnica de imagenes'!$F$16),"")</f>
        <v>320 x 480 px</v>
      </c>
      <c r="H16" s="13" t="str">
        <f t="shared" ca="1" si="5"/>
        <v>MA_08_12_CO_REC80_IMG07a.jpg</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458 px</v>
      </c>
      <c r="J16" s="67" t="s">
        <v>198</v>
      </c>
      <c r="K16" s="68"/>
      <c r="O16" s="2" t="str">
        <f>'Definición técnica de imagenes'!A25</f>
        <v>F7</v>
      </c>
    </row>
    <row r="17" spans="1:15" s="11" customFormat="1" ht="264.75" customHeight="1" x14ac:dyDescent="0.25">
      <c r="A17" s="12" t="str">
        <f t="shared" si="3"/>
        <v>IMG08</v>
      </c>
      <c r="B17" s="62" t="s">
        <v>187</v>
      </c>
      <c r="C17" s="20" t="str">
        <f t="shared" si="0"/>
        <v>Recurso F6B</v>
      </c>
      <c r="D17" s="63" t="s">
        <v>188</v>
      </c>
      <c r="E17" s="63" t="s">
        <v>155</v>
      </c>
      <c r="F17" s="13" t="str">
        <f t="shared" ca="1" si="4"/>
        <v>MA_08_12_CO_REC80_IMG08n.jpg</v>
      </c>
      <c r="G17" s="13" t="str">
        <f ca="1">IF($F17&lt;&gt;"",IF($G$4="Recurso",VLOOKUP($E17,OFFSET('Definición técnica de imagenes'!$A$1,MATCH($G$5,'Definición técnica de imagenes'!$A$1:$A$104,0)-1,1,COUNTIF('Definición técnica de imagenes'!$A$3:$A$102,$G$5),5),5,FALSE),'Definición técnica de imagenes'!$F$16),"")</f>
        <v>320 x 480 px</v>
      </c>
      <c r="H17" s="13" t="str">
        <f t="shared" ca="1" si="5"/>
        <v>MA_08_12_CO_REC80_IMG08a.jpg</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458 px</v>
      </c>
      <c r="J17" s="66" t="s">
        <v>199</v>
      </c>
      <c r="K17" s="66"/>
      <c r="O17" s="2" t="str">
        <f>'Definición técnica de imagenes'!A27</f>
        <v>F7B</v>
      </c>
    </row>
    <row r="18" spans="1:15" s="11" customFormat="1" ht="290.25" customHeight="1" x14ac:dyDescent="0.25">
      <c r="A18" s="12" t="str">
        <f t="shared" si="3"/>
        <v>IMG09</v>
      </c>
      <c r="B18" s="62" t="s">
        <v>187</v>
      </c>
      <c r="C18" s="20" t="str">
        <f t="shared" si="0"/>
        <v>Recurso F6B</v>
      </c>
      <c r="D18" s="63" t="s">
        <v>188</v>
      </c>
      <c r="E18" s="63" t="s">
        <v>155</v>
      </c>
      <c r="F18" s="13" t="str">
        <f t="shared" ca="1" si="4"/>
        <v>MA_08_12_CO_REC80_IMG09n.jpg</v>
      </c>
      <c r="G18" s="13" t="str">
        <f ca="1">IF($F18&lt;&gt;"",IF($G$4="Recurso",VLOOKUP($E18,OFFSET('Definición técnica de imagenes'!$A$1,MATCH($G$5,'Definición técnica de imagenes'!$A$1:$A$104,0)-1,1,COUNTIF('Definición técnica de imagenes'!$A$3:$A$102,$G$5),5),5,FALSE),'Definición técnica de imagenes'!$F$16),"")</f>
        <v>320 x 480 px</v>
      </c>
      <c r="H18" s="13" t="str">
        <f t="shared" ca="1" si="5"/>
        <v>MA_08_12_CO_REC80_IMG09a.jpg</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458 px</v>
      </c>
      <c r="J18" s="66" t="s">
        <v>201</v>
      </c>
      <c r="K18" s="66"/>
      <c r="O18" s="2" t="str">
        <f>'Definición técnica de imagenes'!A30</f>
        <v>F8</v>
      </c>
    </row>
    <row r="19" spans="1:15" s="11" customFormat="1" ht="258.75" customHeight="1" x14ac:dyDescent="0.3">
      <c r="A19" s="12" t="str">
        <f t="shared" ref="A19:A50" si="6">IF(OR(B19&lt;&gt;"",J19&lt;&gt;""),CONCATENATE(LEFT(A18,3),IF(MID(A18,4,2)+1&lt;10,CONCATENATE("0",MID(A18,4,2)+1),MID(A18,4,2)+1)),"")</f>
        <v>IMG10</v>
      </c>
      <c r="B19" s="62" t="s">
        <v>187</v>
      </c>
      <c r="C19" s="20" t="str">
        <f t="shared" si="0"/>
        <v>Recurso F6B</v>
      </c>
      <c r="D19" s="63" t="s">
        <v>188</v>
      </c>
      <c r="E19" s="63" t="s">
        <v>155</v>
      </c>
      <c r="F19" s="13" t="str">
        <f t="shared" ca="1" si="4"/>
        <v>MA_08_12_CO_REC80_IMG10n.jpg</v>
      </c>
      <c r="G19" s="13" t="str">
        <f ca="1">IF($F19&lt;&gt;"",IF($G$4="Recurso",VLOOKUP($E19,OFFSET('Definición técnica de imagenes'!$A$1,MATCH($G$5,'Definición técnica de imagenes'!$A$1:$A$104,0)-1,1,COUNTIF('Definición técnica de imagenes'!$A$3:$A$102,$G$5),5),5,FALSE),'Definición técnica de imagenes'!$F$16),"")</f>
        <v>320 x 480 px</v>
      </c>
      <c r="H19" s="13" t="str">
        <f t="shared" ca="1" si="5"/>
        <v>MA_08_12_CO_REC80_IMG10a.jpg</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458 px</v>
      </c>
      <c r="J19" s="67" t="s">
        <v>200</v>
      </c>
      <c r="K19" s="68"/>
      <c r="O19" s="2" t="str">
        <f>'Definición técnica de imagenes'!A31</f>
        <v>F10</v>
      </c>
    </row>
    <row r="20" spans="1:15" s="11" customFormat="1" ht="240.75" customHeight="1" x14ac:dyDescent="0.25">
      <c r="A20" s="12" t="str">
        <f t="shared" si="6"/>
        <v>IMG11</v>
      </c>
      <c r="B20" s="62" t="s">
        <v>187</v>
      </c>
      <c r="C20" s="20" t="str">
        <f t="shared" si="0"/>
        <v>Recurso F6B</v>
      </c>
      <c r="D20" s="63" t="s">
        <v>188</v>
      </c>
      <c r="E20" s="63" t="s">
        <v>155</v>
      </c>
      <c r="F20" s="13" t="str">
        <f t="shared" ca="1" si="4"/>
        <v>MA_08_12_CO_REC80_IMG11n.jpg</v>
      </c>
      <c r="G20" s="13" t="str">
        <f ca="1">IF($F20&lt;&gt;"",IF($G$4="Recurso",VLOOKUP($E20,OFFSET('Definición técnica de imagenes'!$A$1,MATCH($G$5,'Definición técnica de imagenes'!$A$1:$A$104,0)-1,1,COUNTIF('Definición técnica de imagenes'!$A$3:$A$102,$G$5),5),5,FALSE),'Definición técnica de imagenes'!$F$16),"")</f>
        <v>320 x 480 px</v>
      </c>
      <c r="H20" s="13" t="str">
        <f t="shared" ca="1" si="5"/>
        <v>MA_08_12_CO_REC80_IMG11a.jpg</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458 px</v>
      </c>
      <c r="J20" s="64" t="s">
        <v>202</v>
      </c>
      <c r="K20" s="66"/>
      <c r="O20" s="2" t="str">
        <f>'Definición técnica de imagenes'!A32</f>
        <v>F10B</v>
      </c>
    </row>
    <row r="21" spans="1:15" s="11" customFormat="1" ht="235.5" customHeight="1" x14ac:dyDescent="0.25">
      <c r="A21" s="12" t="str">
        <f t="shared" si="6"/>
        <v>IMG12</v>
      </c>
      <c r="B21" s="62" t="s">
        <v>187</v>
      </c>
      <c r="C21" s="20" t="str">
        <f t="shared" si="0"/>
        <v>Recurso F6B</v>
      </c>
      <c r="D21" s="63" t="s">
        <v>188</v>
      </c>
      <c r="E21" s="63" t="s">
        <v>155</v>
      </c>
      <c r="F21" s="13" t="str">
        <f t="shared" ca="1" si="4"/>
        <v>MA_08_12_CO_REC80_IMG12n.jpg</v>
      </c>
      <c r="G21" s="13" t="str">
        <f ca="1">IF($F21&lt;&gt;"",IF($G$4="Recurso",VLOOKUP($E21,OFFSET('Definición técnica de imagenes'!$A$1,MATCH($G$5,'Definición técnica de imagenes'!$A$1:$A$104,0)-1,1,COUNTIF('Definición técnica de imagenes'!$A$3:$A$102,$G$5),5),5,FALSE),'Definición técnica de imagenes'!$F$16),"")</f>
        <v>320 x 480 px</v>
      </c>
      <c r="H21" s="13" t="str">
        <f t="shared" ca="1" si="5"/>
        <v>MA_08_12_CO_REC80_IMG12a.jpg</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458 px</v>
      </c>
      <c r="J21" s="66" t="s">
        <v>203</v>
      </c>
      <c r="K21" s="66"/>
      <c r="O21" s="2" t="str">
        <f>'Definición técnica de imagenes'!A33</f>
        <v>F11</v>
      </c>
    </row>
    <row r="22" spans="1:15" s="11" customFormat="1" ht="214.5" customHeight="1" x14ac:dyDescent="0.25">
      <c r="A22" s="12" t="str">
        <f t="shared" si="6"/>
        <v>IMG13</v>
      </c>
      <c r="B22" s="62" t="s">
        <v>187</v>
      </c>
      <c r="C22" s="20" t="str">
        <f t="shared" si="0"/>
        <v>Recurso F6B</v>
      </c>
      <c r="D22" s="63" t="s">
        <v>188</v>
      </c>
      <c r="E22" s="63" t="s">
        <v>155</v>
      </c>
      <c r="F22" s="13" t="str">
        <f t="shared" ca="1" si="4"/>
        <v>MA_08_12_CO_REC80_IMG13n.jpg</v>
      </c>
      <c r="G22" s="13" t="str">
        <f ca="1">IF($F22&lt;&gt;"",IF($G$4="Recurso",VLOOKUP($E22,OFFSET('Definición técnica de imagenes'!$A$1,MATCH($G$5,'Definición técnica de imagenes'!$A$1:$A$104,0)-1,1,COUNTIF('Definición técnica de imagenes'!$A$3:$A$102,$G$5),5),5,FALSE),'Definición técnica de imagenes'!$F$16),"")</f>
        <v>320 x 480 px</v>
      </c>
      <c r="H22" s="13" t="str">
        <f t="shared" ca="1" si="5"/>
        <v>MA_08_12_CO_REC80_IMG13a.jpg</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458 px</v>
      </c>
      <c r="J22" s="63" t="s">
        <v>204</v>
      </c>
      <c r="K22" s="69"/>
      <c r="O22" s="2" t="str">
        <f>'Definición técnica de imagenes'!A34</f>
        <v>F12</v>
      </c>
    </row>
    <row r="23" spans="1:15" s="11" customFormat="1" ht="201.75" customHeight="1" x14ac:dyDescent="0.25">
      <c r="A23" s="12" t="str">
        <f t="shared" si="6"/>
        <v>IMG14</v>
      </c>
      <c r="B23" s="62" t="s">
        <v>187</v>
      </c>
      <c r="C23" s="20" t="str">
        <f t="shared" si="0"/>
        <v>Recurso F6B</v>
      </c>
      <c r="D23" s="63" t="s">
        <v>188</v>
      </c>
      <c r="E23" s="63" t="s">
        <v>155</v>
      </c>
      <c r="F23" s="13" t="str">
        <f t="shared" ca="1" si="4"/>
        <v>MA_08_12_CO_REC80_IMG14n.jpg</v>
      </c>
      <c r="G23" s="13" t="str">
        <f ca="1">IF($F23&lt;&gt;"",IF($G$4="Recurso",VLOOKUP($E23,OFFSET('Definición técnica de imagenes'!$A$1,MATCH($G$5,'Definición técnica de imagenes'!$A$1:$A$104,0)-1,1,COUNTIF('Definición técnica de imagenes'!$A$3:$A$102,$G$5),5),5,FALSE),'Definición técnica de imagenes'!$F$16),"")</f>
        <v>320 x 480 px</v>
      </c>
      <c r="H23" s="13" t="str">
        <f t="shared" ca="1" si="5"/>
        <v>MA_08_12_CO_REC80_IMG14a.jpg</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458 px</v>
      </c>
      <c r="J23" s="64" t="s">
        <v>205</v>
      </c>
      <c r="K23" s="64"/>
      <c r="O23" s="2" t="str">
        <f>'Definición técnica de imagenes'!A35</f>
        <v>F13</v>
      </c>
    </row>
    <row r="24" spans="1:15" s="11" customFormat="1" ht="177.75" customHeight="1" x14ac:dyDescent="0.25">
      <c r="A24" s="12" t="str">
        <f t="shared" si="6"/>
        <v>IMG15</v>
      </c>
      <c r="B24" s="62" t="s">
        <v>187</v>
      </c>
      <c r="C24" s="20" t="str">
        <f t="shared" si="0"/>
        <v>Recurso F6B</v>
      </c>
      <c r="D24" s="63" t="s">
        <v>188</v>
      </c>
      <c r="E24" s="63" t="s">
        <v>155</v>
      </c>
      <c r="F24" s="13" t="str">
        <f t="shared" ca="1" si="4"/>
        <v>MA_08_12_CO_REC80_IMG15n.jpg</v>
      </c>
      <c r="G24" s="13" t="str">
        <f ca="1">IF($F24&lt;&gt;"",IF($G$4="Recurso",VLOOKUP($E24,OFFSET('Definición técnica de imagenes'!$A$1,MATCH($G$5,'Definición técnica de imagenes'!$A$1:$A$104,0)-1,1,COUNTIF('Definición técnica de imagenes'!$A$3:$A$102,$G$5),5),5,FALSE),'Definición técnica de imagenes'!$F$16),"")</f>
        <v>320 x 480 px</v>
      </c>
      <c r="H24" s="13" t="str">
        <f t="shared" ca="1" si="5"/>
        <v>MA_08_12_CO_REC80_IMG15a.jpg</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458 px</v>
      </c>
      <c r="J24" s="63" t="s">
        <v>207</v>
      </c>
      <c r="K24" s="65"/>
      <c r="O24" s="2" t="str">
        <f>'Definición técnica de imagenes'!A37</f>
        <v>F13B</v>
      </c>
    </row>
    <row r="25" spans="1:15" s="11" customFormat="1" ht="215.25" customHeight="1" x14ac:dyDescent="0.25">
      <c r="A25" s="12" t="str">
        <f t="shared" si="6"/>
        <v>IMG16</v>
      </c>
      <c r="B25" s="62" t="s">
        <v>187</v>
      </c>
      <c r="C25" s="20" t="str">
        <f t="shared" si="0"/>
        <v>Recurso F6B</v>
      </c>
      <c r="D25" s="63" t="s">
        <v>188</v>
      </c>
      <c r="E25" s="63" t="s">
        <v>155</v>
      </c>
      <c r="F25" s="13" t="str">
        <f t="shared" ca="1" si="4"/>
        <v>MA_08_12_CO_REC80_IMG16n.jpg</v>
      </c>
      <c r="G25" s="13" t="str">
        <f ca="1">IF($F25&lt;&gt;"",IF($G$4="Recurso",VLOOKUP($E25,OFFSET('Definición técnica de imagenes'!$A$1,MATCH($G$5,'Definición técnica de imagenes'!$A$1:$A$104,0)-1,1,COUNTIF('Definición técnica de imagenes'!$A$3:$A$102,$G$5),5),5,FALSE),'Definición técnica de imagenes'!$F$16),"")</f>
        <v>320 x 480 px</v>
      </c>
      <c r="H25" s="13" t="str">
        <f t="shared" ca="1" si="5"/>
        <v>MA_08_12_CO_REC80_IMG16a.jpg</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458 px</v>
      </c>
      <c r="J25" s="63" t="s">
        <v>206</v>
      </c>
      <c r="K25" s="64"/>
    </row>
    <row r="26" spans="1:15" s="11" customFormat="1" ht="237" customHeight="1" x14ac:dyDescent="0.25">
      <c r="A26" s="12" t="str">
        <f t="shared" si="6"/>
        <v>IMG17</v>
      </c>
      <c r="B26" s="62" t="s">
        <v>187</v>
      </c>
      <c r="C26" s="20" t="str">
        <f t="shared" si="0"/>
        <v>Recurso F6B</v>
      </c>
      <c r="D26" s="63" t="s">
        <v>188</v>
      </c>
      <c r="E26" s="63" t="s">
        <v>155</v>
      </c>
      <c r="F26" s="13" t="str">
        <f t="shared" ca="1" si="4"/>
        <v>MA_08_12_CO_REC80_IMG17n.jpg</v>
      </c>
      <c r="G26" s="13" t="str">
        <f ca="1">IF($F26&lt;&gt;"",IF($G$4="Recurso",VLOOKUP($E26,OFFSET('Definición técnica de imagenes'!$A$1,MATCH($G$5,'Definición técnica de imagenes'!$A$1:$A$104,0)-1,1,COUNTIF('Definición técnica de imagenes'!$A$3:$A$102,$G$5),5),5,FALSE),'Definición técnica de imagenes'!$F$16),"")</f>
        <v>320 x 480 px</v>
      </c>
      <c r="H26" s="13" t="str">
        <f t="shared" ca="1" si="5"/>
        <v>MA_08_12_CO_REC80_IMG17a.jpg</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458 px</v>
      </c>
      <c r="J26" s="63" t="s">
        <v>208</v>
      </c>
      <c r="K26" s="64"/>
    </row>
    <row r="27" spans="1:15" s="11" customFormat="1" ht="227.25" customHeight="1" x14ac:dyDescent="0.25">
      <c r="A27" s="12" t="str">
        <f t="shared" si="6"/>
        <v>IMG18</v>
      </c>
      <c r="B27" s="62" t="s">
        <v>187</v>
      </c>
      <c r="C27" s="20" t="str">
        <f t="shared" si="0"/>
        <v>Recurso F6B</v>
      </c>
      <c r="D27" s="63" t="s">
        <v>188</v>
      </c>
      <c r="E27" s="63" t="s">
        <v>155</v>
      </c>
      <c r="F27" s="13" t="str">
        <f t="shared" ca="1" si="4"/>
        <v>MA_08_12_CO_REC80_IMG18n.jpg</v>
      </c>
      <c r="G27" s="13" t="str">
        <f ca="1">IF($F27&lt;&gt;"",IF($G$4="Recurso",VLOOKUP($E27,OFFSET('Definición técnica de imagenes'!$A$1,MATCH($G$5,'Definición técnica de imagenes'!$A$1:$A$104,0)-1,1,COUNTIF('Definición técnica de imagenes'!$A$3:$A$102,$G$5),5),5,FALSE),'Definición técnica de imagenes'!$F$16),"")</f>
        <v>320 x 480 px</v>
      </c>
      <c r="H27" s="13" t="str">
        <f t="shared" ca="1" si="5"/>
        <v>MA_08_12_CO_REC80_IMG18a.jpg</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458 px</v>
      </c>
      <c r="J27" s="64" t="s">
        <v>209</v>
      </c>
      <c r="K27" s="64"/>
      <c r="O27" s="2"/>
    </row>
    <row r="28" spans="1:15" s="11" customFormat="1" ht="189" customHeight="1" x14ac:dyDescent="0.25">
      <c r="A28" s="12" t="str">
        <f t="shared" si="6"/>
        <v>IMG19</v>
      </c>
      <c r="B28" s="62" t="s">
        <v>187</v>
      </c>
      <c r="C28" s="20" t="str">
        <f t="shared" si="0"/>
        <v>Recurso F6B</v>
      </c>
      <c r="D28" s="63" t="s">
        <v>188</v>
      </c>
      <c r="E28" s="63" t="s">
        <v>155</v>
      </c>
      <c r="F28" s="13" t="str">
        <f t="shared" ca="1" si="4"/>
        <v>MA_08_12_CO_REC80_IMG19n.jpg</v>
      </c>
      <c r="G28" s="13" t="str">
        <f ca="1">IF($F28&lt;&gt;"",IF($G$4="Recurso",VLOOKUP($E28,OFFSET('Definición técnica de imagenes'!$A$1,MATCH($G$5,'Definición técnica de imagenes'!$A$1:$A$104,0)-1,1,COUNTIF('Definición técnica de imagenes'!$A$3:$A$102,$G$5),5),5,FALSE),'Definición técnica de imagenes'!$F$16),"")</f>
        <v>320 x 480 px</v>
      </c>
      <c r="H28" s="13" t="str">
        <f t="shared" ca="1" si="5"/>
        <v>MA_08_12_CO_REC80_IMG19a.jpg</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458 px</v>
      </c>
      <c r="J28" s="64" t="s">
        <v>210</v>
      </c>
      <c r="K28" s="64"/>
    </row>
    <row r="29" spans="1:15" s="11" customFormat="1" ht="240" customHeight="1" x14ac:dyDescent="0.25">
      <c r="A29" s="12" t="str">
        <f t="shared" si="6"/>
        <v>IMG20</v>
      </c>
      <c r="B29" s="62" t="s">
        <v>187</v>
      </c>
      <c r="C29" s="20" t="str">
        <f t="shared" si="0"/>
        <v>Recurso F6B</v>
      </c>
      <c r="D29" s="63" t="s">
        <v>188</v>
      </c>
      <c r="E29" s="63" t="s">
        <v>155</v>
      </c>
      <c r="F29" s="13" t="str">
        <f t="shared" ca="1" si="4"/>
        <v>MA_08_12_CO_REC80_IMG20n.jpg</v>
      </c>
      <c r="G29" s="13" t="str">
        <f ca="1">IF($F29&lt;&gt;"",IF($G$4="Recurso",VLOOKUP($E29,OFFSET('Definición técnica de imagenes'!$A$1,MATCH($G$5,'Definición técnica de imagenes'!$A$1:$A$104,0)-1,1,COUNTIF('Definición técnica de imagenes'!$A$3:$A$102,$G$5),5),5,FALSE),'Definición técnica de imagenes'!$F$16),"")</f>
        <v>320 x 480 px</v>
      </c>
      <c r="H29" s="13" t="str">
        <f t="shared" ca="1" si="5"/>
        <v>MA_08_12_CO_REC80_IMG20a.jpg</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458 px</v>
      </c>
      <c r="J29" s="64" t="s">
        <v>211</v>
      </c>
      <c r="K29" s="64"/>
    </row>
    <row r="30" spans="1:15" s="11" customFormat="1" ht="220.5" customHeight="1" x14ac:dyDescent="0.25">
      <c r="A30" s="12" t="str">
        <f t="shared" si="6"/>
        <v>IMG21</v>
      </c>
      <c r="B30" s="62" t="s">
        <v>187</v>
      </c>
      <c r="C30" s="20" t="str">
        <f t="shared" si="0"/>
        <v>Recurso F6B</v>
      </c>
      <c r="D30" s="63" t="s">
        <v>188</v>
      </c>
      <c r="E30" s="63" t="s">
        <v>155</v>
      </c>
      <c r="F30" s="13" t="str">
        <f t="shared" ca="1" si="4"/>
        <v>MA_08_12_CO_REC80_IMG21n.jpg</v>
      </c>
      <c r="G30" s="13" t="str">
        <f ca="1">IF($F30&lt;&gt;"",IF($G$4="Recurso",VLOOKUP($E30,OFFSET('Definición técnica de imagenes'!$A$1,MATCH($G$5,'Definición técnica de imagenes'!$A$1:$A$104,0)-1,1,COUNTIF('Definición técnica de imagenes'!$A$3:$A$102,$G$5),5),5,FALSE),'Definición técnica de imagenes'!$F$16),"")</f>
        <v>320 x 480 px</v>
      </c>
      <c r="H30" s="13" t="str">
        <f t="shared" ca="1" si="5"/>
        <v>MA_08_12_CO_REC80_IMG21a.jpg</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458 px</v>
      </c>
      <c r="J30" s="64" t="s">
        <v>212</v>
      </c>
      <c r="K30" s="64"/>
    </row>
    <row r="31" spans="1:15" s="11" customFormat="1" ht="202.5" customHeight="1" x14ac:dyDescent="0.25">
      <c r="A31" s="12" t="str">
        <f t="shared" si="6"/>
        <v>IMG22</v>
      </c>
      <c r="B31" s="62" t="s">
        <v>187</v>
      </c>
      <c r="C31" s="20" t="str">
        <f t="shared" si="0"/>
        <v>Recurso F6B</v>
      </c>
      <c r="D31" s="63" t="s">
        <v>188</v>
      </c>
      <c r="E31" s="63" t="s">
        <v>155</v>
      </c>
      <c r="F31" s="13" t="str">
        <f t="shared" ca="1" si="4"/>
        <v>MA_08_12_CO_REC80_IMG22n.jpg</v>
      </c>
      <c r="G31" s="13" t="str">
        <f ca="1">IF($F31&lt;&gt;"",IF($G$4="Recurso",VLOOKUP($E31,OFFSET('Definición técnica de imagenes'!$A$1,MATCH($G$5,'Definición técnica de imagenes'!$A$1:$A$104,0)-1,1,COUNTIF('Definición técnica de imagenes'!$A$3:$A$102,$G$5),5),5,FALSE),'Definición técnica de imagenes'!$F$16),"")</f>
        <v>320 x 480 px</v>
      </c>
      <c r="H31" s="13" t="str">
        <f t="shared" ca="1" si="5"/>
        <v>MA_08_12_CO_REC80_IMG22a.jpg</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458 px</v>
      </c>
      <c r="J31" s="64" t="s">
        <v>213</v>
      </c>
      <c r="K31" s="64"/>
    </row>
    <row r="32" spans="1:15" s="11" customFormat="1" ht="189.75" customHeight="1" x14ac:dyDescent="0.25">
      <c r="A32" s="12" t="str">
        <f t="shared" si="6"/>
        <v>IMG23</v>
      </c>
      <c r="B32" s="62" t="s">
        <v>187</v>
      </c>
      <c r="C32" s="20" t="str">
        <f t="shared" si="0"/>
        <v>Recurso F6B</v>
      </c>
      <c r="D32" s="63" t="s">
        <v>188</v>
      </c>
      <c r="E32" s="63" t="s">
        <v>155</v>
      </c>
      <c r="F32" s="13" t="str">
        <f t="shared" ca="1" si="4"/>
        <v>MA_08_12_CO_REC80_IMG23n.jpg</v>
      </c>
      <c r="G32" s="13" t="str">
        <f ca="1">IF($F32&lt;&gt;"",IF($G$4="Recurso",VLOOKUP($E32,OFFSET('Definición técnica de imagenes'!$A$1,MATCH($G$5,'Definición técnica de imagenes'!$A$1:$A$104,0)-1,1,COUNTIF('Definición técnica de imagenes'!$A$3:$A$102,$G$5),5),5,FALSE),'Definición técnica de imagenes'!$F$16),"")</f>
        <v>320 x 480 px</v>
      </c>
      <c r="H32" s="13" t="str">
        <f t="shared" ca="1" si="5"/>
        <v>MA_08_12_CO_REC80_IMG23a.jpg</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458 px</v>
      </c>
      <c r="J32" s="64" t="s">
        <v>214</v>
      </c>
      <c r="K32" s="64"/>
    </row>
    <row r="33" spans="1:15" s="11" customFormat="1" ht="180.75" customHeight="1" x14ac:dyDescent="0.25">
      <c r="A33" s="12" t="str">
        <f t="shared" si="6"/>
        <v>IMG24</v>
      </c>
      <c r="B33" s="62" t="s">
        <v>187</v>
      </c>
      <c r="C33" s="20" t="str">
        <f t="shared" si="0"/>
        <v>Recurso F6B</v>
      </c>
      <c r="D33" s="63" t="s">
        <v>188</v>
      </c>
      <c r="E33" s="63" t="s">
        <v>155</v>
      </c>
      <c r="F33" s="13" t="str">
        <f t="shared" ca="1" si="4"/>
        <v>MA_08_12_CO_REC80_IMG24n.jpg</v>
      </c>
      <c r="G33" s="13" t="str">
        <f ca="1">IF($F33&lt;&gt;"",IF($G$4="Recurso",VLOOKUP($E33,OFFSET('Definición técnica de imagenes'!$A$1,MATCH($G$5,'Definición técnica de imagenes'!$A$1:$A$104,0)-1,1,COUNTIF('Definición técnica de imagenes'!$A$3:$A$102,$G$5),5),5,FALSE),'Definición técnica de imagenes'!$F$16),"")</f>
        <v>320 x 480 px</v>
      </c>
      <c r="H33" s="13" t="str">
        <f t="shared" ca="1" si="5"/>
        <v>MA_08_12_CO_REC80_IMG24a.jpg</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458 px</v>
      </c>
      <c r="J33" s="64" t="s">
        <v>215</v>
      </c>
      <c r="K33" s="64"/>
    </row>
    <row r="34" spans="1:15" s="11" customFormat="1" ht="205.5" customHeight="1" x14ac:dyDescent="0.25">
      <c r="A34" s="12" t="str">
        <f t="shared" si="6"/>
        <v>IMG25</v>
      </c>
      <c r="B34" s="62" t="s">
        <v>187</v>
      </c>
      <c r="C34" s="20" t="str">
        <f t="shared" si="0"/>
        <v>Recurso F6B</v>
      </c>
      <c r="D34" s="63" t="s">
        <v>188</v>
      </c>
      <c r="E34" s="63" t="s">
        <v>155</v>
      </c>
      <c r="F34" s="13" t="str">
        <f t="shared" ca="1" si="4"/>
        <v>MA_08_12_CO_REC80_IMG25n.jpg</v>
      </c>
      <c r="G34" s="13" t="str">
        <f ca="1">IF($F34&lt;&gt;"",IF($G$4="Recurso",VLOOKUP($E34,OFFSET('Definición técnica de imagenes'!$A$1,MATCH($G$5,'Definición técnica de imagenes'!$A$1:$A$104,0)-1,1,COUNTIF('Definición técnica de imagenes'!$A$3:$A$102,$G$5),5),5,FALSE),'Definición técnica de imagenes'!$F$16),"")</f>
        <v>320 x 480 px</v>
      </c>
      <c r="H34" s="13" t="str">
        <f t="shared" ca="1" si="5"/>
        <v>MA_08_12_CO_REC80_IMG25a.jpg</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458 px</v>
      </c>
      <c r="J34" s="64" t="s">
        <v>216</v>
      </c>
      <c r="K34" s="64"/>
      <c r="O34" s="2"/>
    </row>
    <row r="35" spans="1:15" s="11" customFormat="1" ht="207" customHeight="1" x14ac:dyDescent="0.25">
      <c r="A35" s="12" t="str">
        <f t="shared" si="6"/>
        <v>IMG26</v>
      </c>
      <c r="B35" s="62" t="s">
        <v>187</v>
      </c>
      <c r="C35" s="20" t="str">
        <f t="shared" si="0"/>
        <v>Recurso F6B</v>
      </c>
      <c r="D35" s="63" t="s">
        <v>188</v>
      </c>
      <c r="E35" s="63" t="s">
        <v>155</v>
      </c>
      <c r="F35" s="13" t="str">
        <f t="shared" ca="1" si="4"/>
        <v>MA_08_12_CO_REC80_IMG26n.jpg</v>
      </c>
      <c r="G35" s="13" t="str">
        <f ca="1">IF($F35&lt;&gt;"",IF($G$4="Recurso",VLOOKUP($E35,OFFSET('Definición técnica de imagenes'!$A$1,MATCH($G$5,'Definición técnica de imagenes'!$A$1:$A$104,0)-1,1,COUNTIF('Definición técnica de imagenes'!$A$3:$A$102,$G$5),5),5,FALSE),'Definición técnica de imagenes'!$F$16),"")</f>
        <v>320 x 480 px</v>
      </c>
      <c r="H35" s="13" t="str">
        <f t="shared" ca="1" si="5"/>
        <v>MA_08_12_CO_REC80_IMG26a.jpg</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458 px</v>
      </c>
      <c r="J35" s="63" t="s">
        <v>217</v>
      </c>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70"/>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Edgar Josué Malagón Montaña</cp:lastModifiedBy>
  <dcterms:created xsi:type="dcterms:W3CDTF">2014-07-01T23:43:25Z</dcterms:created>
  <dcterms:modified xsi:type="dcterms:W3CDTF">2016-03-31T20:33:57Z</dcterms:modified>
</cp:coreProperties>
</file>